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<sst xmlns="http://schemas.openxmlformats.org/spreadsheetml/2006/main" count="27158" uniqueCount="788">
  <si>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</si>
  <si>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</si>
  <si>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</si>
  <si>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</si>
  <si>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</si>
  <si>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</si>
  <si>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</si>
  <si>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</si>
  <si>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</si>
  <si>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</si>
  <si>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</si>
  <si>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</si>
  <si>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</si>
  <si>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</si>
  <si>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</si>
  <si>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</si>
  <si>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</si>
  <si>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</si>
  <si>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</si>
  <si>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</si>
  <si>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</si>
  <si>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</si>
  <si>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</si>
  <si>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</si>
  <si>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</si>
  <si>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</si>
  <si>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</si>
  <si>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</si>
  <si>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</si>
  <si>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</si>
  <si>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</si>
  <si>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</si>
  <si>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</si>
  <si>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</si>
  <si>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</si>
  <si>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</si>
  <si>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</si>
  <si>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</si>
  <si>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</si>
  <si>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</si>
  <si>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</si>
  <si>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</si>
  <si>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</si>
  <si>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</si>
  <si>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</si>
  <si>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</si>
  <si>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</si>
  <si>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</si>
  <si>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</si>
  <si>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</si>
  <si>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</si>
  <si>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</si>
  <si>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</si>
  <si>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</si>
  <si>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</si>
  <si>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</si>
  <si>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</si>
  <si>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</si>
  <si>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</si>
  <si>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</si>
  <si>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</si>
  <si>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</si>
  <si>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</si>
  <si>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</si>
  <si>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</si>
  <si>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</si>
  <si>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</si>
  <si>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</si>
  <si>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</si>
  <si>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</si>
  <si>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</si>
  <si>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</si>
  <si>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</si>
  <si>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</si>
  <si>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</si>
  <si>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</si>
  <si>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</si>
  <si>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</si>
  <si>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</si>
  <si>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</si>
  <si>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</si>
  <si>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</si>
  <si>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</si>
  <si>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</si>
  <si>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</si>
  <si>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</si>
  <si>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</si>
  <si>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</si>
  <si>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</si>
  <si>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</si>
  <si>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</si>
  <si>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</si>
  <si>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</si>
  <si>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</si>
  <si>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</si>
  <si>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</si>
  <si>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</si>
  <si>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</si>
  <si>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</si>
  <si>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</si>
  <si>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</si>
  <si>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</si>
  <si>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</si>
  <si>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</si>
  <si>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</si>
  <si>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</si>
  <si>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</si>
  <si>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</si>
  <si>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</si>
  <si>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</si>
  <si>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</si>
  <si>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</si>
  <si>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</si>
  <si>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</si>
  <si>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</si>
  <si>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</si>
  <si>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</si>
  <si>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</si>
  <si>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</si>
  <si>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</si>
  <si>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</si>
  <si>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</si>
  <si>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</si>
  <si>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</si>
  <si>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</si>
  <si>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</si>
  <si>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</si>
  <si>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</si>
  <si>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</si>
  <si>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</si>
  <si>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</si>
  <si>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</si>
  <si>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</si>
  <si>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</si>
  <si>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</si>
  <si>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</si>
  <si>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</si>
  <si>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</si>
  <si>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</si>
  <si>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</si>
  <si>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</si>
  <si>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</si>
  <si>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</si>
  <si>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</si>
  <si>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</si>
  <si>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</si>
  <si>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</si>
  <si>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</si>
  <si>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</si>
  <si>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</si>
  <si>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</si>
  <si>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</si>
  <si>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</si>
  <si>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</si>
  <si>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</si>
  <si>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</si>
  <si>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</si>
  <si>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</si>
  <si>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</si>
  <si>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</si>
  <si>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</si>
  <si>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</si>
  <si>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</si>
  <si>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</si>
  <si>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</si>
  <si>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</si>
  <si>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</si>
  <si>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</si>
  <si>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</si>
  <si>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</si>
  <si>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</si>
  <si>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</si>
  <si>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</si>
  <si>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</si>
  <si>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</si>
  <si>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</si>
  <si>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</si>
  <si>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</si>
  <si>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</si>
  <si>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</si>
  <si>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</si>
  <si>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</si>
  <si>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</si>
  <si>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</si>
  <si>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</si>
  <si>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</si>
  <si>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</si>
  <si>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</si>
  <si>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</si>
  <si>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</si>
  <si>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</si>
  <si>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</si>
  <si>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</si>
  <si>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</si>
  <si>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</si>
  <si>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</si>
  <si>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</si>
  <si>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</si>
  <si>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</si>
  <si>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</si>
  <si>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</si>
  <si>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</si>
  <si>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</si>
  <si>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</si>
  <si>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</si>
  <si>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</si>
  <si>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</si>
  <si>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</si>
  <si>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</si>
  <si>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</si>
  <si>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</si>
  <si>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</si>
  <si>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</si>
  <si>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</si>
  <si>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</si>
  <si>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</si>
  <si>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</si>
  <si>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</si>
  <si>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</si>
  <si>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</si>
  <si>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</si>
  <si>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</si>
  <si>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</si>
  <si>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</si>
  <si>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</si>
  <si>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</si>
  <si>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</si>
  <si>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</si>
  <si>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</si>
  <si>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</si>
  <si>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</si>
  <si>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</si>
  <si>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</si>
  <si>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</si>
  <si>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</si>
  <si>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</si>
  <si>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</si>
  <si>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</si>
  <si>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</si>
  <si>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</si>
  <si>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</si>
  <si>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</si>
  <si>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</si>
  <si>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</si>
  <si>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</si>
  <si>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</si>
  <si>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</si>
  <si>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</si>
  <si>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</si>
  <si>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</si>
  <si>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</si>
  <si>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</si>
  <si>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</si>
  <si>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</si>
  <si>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</si>
  <si>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</si>
  <si>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</si>
  <si>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</si>
  <si>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</si>
  <si>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</si>
  <si>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</si>
  <si>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</si>
  <si>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</si>
  <si>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</si>
  <si>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</si>
  <si>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</si>
  <si>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</si>
  <si>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</si>
  <si>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</si>
  <si>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</si>
  <si>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</si>
  <si>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</si>
  <si>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</si>
  <si>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</si>
  <si>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</si>
  <si>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</si>
  <si>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</si>
  <si>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</si>
  <si>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</si>
  <si>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</si>
  <si>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</si>
  <si>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</si>
  <si>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</si>
  <si>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</si>
  <si>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</si>
  <si>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</si>
  <si>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</si>
  <si>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</si>
  <si>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</si>
  <si>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</si>
  <si>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</si>
  <si>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</si>
  <si>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</si>
  <si>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</si>
  <si>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</si>
  <si>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</si>
  <si>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</si>
  <si>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</si>
  <si>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</si>
  <si>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</si>
  <si>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</si>
  <si>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</si>
  <si>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</si>
  <si>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</si>
  <si>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</si>
  <si>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</si>
  <si>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</si>
  <si>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</si>
  <si>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</si>
  <si>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</si>
  <si>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</si>
  <si>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</si>
  <si>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</si>
  <si>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</si>
  <si>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</si>
  <si>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</si>
  <si>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</si>
  <si>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</si>
  <si>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</si>
  <si>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</si>
  <si>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</si>
  <si>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</si>
  <si>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</si>
  <si>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</si>
  <si>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</si>
  <si>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</si>
  <si>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</si>
  <si>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</si>
  <si>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</si>
  <si>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</si>
  <si>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</si>
  <si>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</si>
  <si>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</si>
  <si>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</si>
  <si>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</si>
  <si>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</si>
  <si>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</si>
  <si>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</si>
  <si>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</si>
  <si>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</si>
  <si>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</si>
  <si>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</si>
  <si>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</si>
  <si>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</si>
  <si>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</si>
  <si>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</si>
  <si>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</si>
  <si>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</si>
  <si>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</si>
  <si>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</si>
  <si>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</si>
  <si>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</si>
  <si>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</si>
  <si>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</si>
  <si>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</si>
  <si>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</si>
  <si>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</si>
  <si>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</si>
  <si>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</si>
  <si>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</si>
  <si>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</si>
  <si>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</si>
  <si>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</si>
  <si>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</si>
  <si>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</si>
  <si>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</si>
  <si>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</si>
  <si>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</si>
  <si>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</si>
  <si>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</si>
  <si>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</si>
  <si>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</si>
  <si>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</si>
  <si>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</si>
  <si>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</si>
  <si>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</si>
  <si>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</si>
  <si>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</si>
  <si>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</si>
  <si>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</si>
  <si>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</si>
  <si>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</si>
  <si>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</si>
  <si>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</si>
  <si>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</si>
  <si>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</si>
  <si>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</si>
  <si>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</si>
  <si>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</si>
  <si>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</si>
  <si>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</si>
  <si>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</si>
  <si>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</si>
  <si>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</si>
  <si>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</si>
  <si>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</si>
  <si>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</si>
  <si>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</si>
  <si>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</si>
  <si>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</si>
  <si>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</si>
  <si>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</si>
  <si>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</si>
  <si>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</si>
  <si>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</si>
  <si>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</si>
  <si>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</si>
  <si>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</si>
  <si>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</si>
  <si>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</si>
  <si>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</si>
  <si>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</si>
  <si>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</si>
  <si>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</si>
  <si>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</si>
  <si>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</si>
  <si>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</si>
  <si>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</si>
  <si>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</si>
  <si>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</si>
  <si>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</si>
  <si>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</si>
  <si>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</si>
  <si>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</si>
  <si>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</si>
  <si>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</si>
  <si>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</si>
  <si>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</si>
  <si>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</si>
  <si>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</si>
  <si>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</si>
  <si>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</si>
  <si>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</si>
  <si>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</si>
  <si>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</si>
  <si>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</si>
  <si>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</si>
  <si>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</si>
  <si>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</si>
  <si>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</si>
  <si>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</si>
  <si>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</si>
  <si>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</si>
  <si>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</si>
  <si>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</si>
  <si>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</si>
  <si>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</si>
  <si>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</si>
  <si>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</si>
  <si>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</si>
  <si>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</si>
  <si>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</si>
  <si>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</si>
  <si>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</si>
  <si>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</si>
  <si>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</si>
  <si>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</si>
  <si>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</si>
  <si>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</si>
  <si>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</si>
  <si>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</si>
  <si>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</si>
  <si>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</si>
  <si>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</si>
  <si>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</si>
  <si>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</si>
  <si>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</si>
  <si>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</si>
  <si>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</si>
  <si>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</si>
  <si>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</si>
  <si>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</si>
  <si>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</si>
  <si>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</si>
  <si>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</si>
  <si>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</si>
  <si>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</si>
  <si>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</si>
  <si>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</si>
  <si>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</si>
  <si>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</si>
  <si>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</si>
  <si>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</si>
  <si>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</si>
  <si>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</si>
  <si>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</si>
  <si>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</si>
  <si>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</si>
  <si>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</si>
  <si>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</si>
  <si>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</si>
  <si>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</si>
  <si>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</si>
  <si>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</si>
  <si>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</si>
  <si>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</si>
  <si>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</si>
  <si>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</si>
  <si>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</si>
  <si>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</si>
  <si>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</si>
  <si>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</si>
  <si>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</si>
  <si>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</si>
  <si>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</si>
  <si>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</si>
  <si>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</si>
  <si>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</si>
  <si>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</si>
  <si>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</si>
  <si>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</si>
  <si>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</si>
  <si>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</si>
  <si>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</si>
  <si>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</si>
  <si>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</si>
  <si>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</si>
  <si>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</si>
  <si>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</si>
  <si>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</si>
  <si>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</si>
  <si>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</si>
  <si>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</si>
  <si>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</si>
  <si>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</si>
  <si>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</si>
  <si>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</si>
  <si>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</si>
  <si>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</si>
  <si>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</si>
  <si>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</si>
  <si>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</si>
  <si>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</si>
  <si>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</si>
  <si>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</si>
  <si>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</si>
  <si>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</si>
  <si>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</si>
  <si>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</si>
  <si>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</si>
  <si>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</si>
  <si>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</si>
  <si>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</si>
  <si>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</si>
  <si>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</si>
  <si>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</si>
  <si>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</si>
  <si>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</si>
  <si>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</si>
  <si>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</si>
  <si>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</si>
  <si>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</si>
  <si>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</si>
  <si>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</si>
  <si>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</si>
  <si>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</si>
  <si>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</si>
  <si>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</si>
  <si>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</si>
  <si>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</si>
  <si>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</si>
  <si>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</si>
  <si>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</si>
  <si>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</si>
  <si>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</si>
  <si>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</si>
  <si>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</si>
  <si>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</si>
  <si>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</si>
  <si>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</si>
  <si>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</si>
  <si>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</si>
  <si>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</si>
  <si>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</si>
  <si>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</si>
  <si>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</si>
  <si>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</si>
  <si>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</si>
  <si>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</si>
  <si>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</si>
  <si>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</si>
  <si>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</si>
  <si>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</si>
  <si>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</si>
  <si>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</si>
  <si>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</si>
  <si>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</si>
  <si>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</si>
  <si>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</si>
  <si>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</si>
  <si>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</si>
  <si>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</si>
  <si>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</si>
  <si>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</si>
  <si>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</si>
  <si>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</si>
  <si>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</si>
  <si>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</si>
  <si>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</si>
  <si>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</si>
  <si>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</si>
  <si>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</si>
  <si>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</si>
  <si>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</si>
  <si>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</si>
  <si>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</si>
  <si>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</si>
  <si>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</si>
  <si>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</si>
  <si>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</si>
  <si>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</si>
  <si>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</si>
  <si>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</si>
  <si>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</si>
  <si>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</si>
  <si>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</si>
  <si>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</si>
  <si>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</si>
  <si>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</si>
  <si>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</si>
  <si>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</si>
  <si>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</si>
  <si>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</si>
  <si>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</si>
  <si>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</si>
  <si>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</si>
  <si>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</si>
  <si>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</si>
  <si>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</si>
  <si>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</si>
  <si>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</si>
  <si>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</si>
  <si>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</si>
  <si>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</si>
  <si>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</si>
  <si>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</si>
  <si>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</si>
  <si>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</si>
  <si>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</si>
  <si>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</si>
  <si>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</si>
  <si>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</si>
  <si>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</si>
  <si>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</si>
  <si>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</si>
  <si>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</si>
  <si>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</si>
  <si>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</si>
  <si>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</si>
  <si>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</si>
  <si>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</si>
  <si>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</si>
  <si>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</si>
  <si>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</si>
  <si>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</si>
  <si>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</si>
  <si>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</si>
  <si>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</si>
  <si>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</si>
  <si>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</si>
  <si>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</si>
  <si>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</si>
  <si>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</si>
  <si>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</si>
  <si>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</si>
  <si>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</si>
  <si>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</si>
  <si>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</si>
  <si>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</si>
  <si>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</si>
  <si>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</si>
  <si>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</si>
  <si>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</si>
  <si>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</si>
  <si>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</si>
  <si>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</si>
  <si>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</si>
  <si>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</si>
  <si>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</si>
  <si>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</si>
  <si>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</si>
  <si>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</si>
  <si>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</si>
  <si>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</si>
  <si>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</si>
  <si>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</si>
  <si>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</si>
  <si>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</si>
  <si>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</si>
  <si>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</si>
  <si>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</si>
  <si>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</si>
  <si>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</si>
  <si>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</si>
  <si>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</si>
  <si>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</si>
  <si>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</si>
  <si>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</si>
  <si>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</si>
  <si>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</si>
  <si>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</si>
  <si>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</si>
  <si>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</si>
  <si>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</si>
  <si>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</si>
  <si>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</si>
  <si>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</si>
  <si>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</si>
  <si>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</si>
  <si>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</si>
  <si>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</si>
  <si>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</si>
  <si>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</si>
  <si>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</si>
  <si>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</si>
  <si>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</si>
  <si>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</si>
  <si>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</si>
  <si>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</si>
  <si>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</si>
  <si>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</si>
  <si>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</si>
  <si>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</si>
  <si>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</si>
  <si>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</si>
  <si>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</si>
  <si>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</si>
  <si>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</si>
  <si>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</si>
  <si>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</si>
  <si>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</si>
  <si>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</si>
  <si>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</si>
  <si>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</si>
  <si>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</si>
  <si>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</si>
  <si>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</si>
  <si>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</si>
  <si>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</si>
  <si>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</si>
  <si>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</si>
  <si>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</si>
  <si>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</si>
  <si>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</si>
  <si>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</si>
  <si>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</si>
  <si>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</si>
  <si>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</si>
  <si>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</si>
  <si>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</si>
  <si>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</si>
  <si>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</si>
  <si>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</si>
  <si>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</si>
  <si>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7 по ул. Боровая за 2016 год</t>
  </si>
  <si>
    <t xml:space="preserve"> январь</t>
  </si>
  <si>
    <t xml:space="preserve"> июнь июнь</t>
  </si>
  <si>
    <t>фев, мар, окт</t>
  </si>
  <si>
    <t>12 | 1</t>
  </si>
  <si>
    <t>4,25 | 1</t>
  </si>
  <si>
    <t>1,6 | 24</t>
  </si>
  <si>
    <t>0,5 | 18</t>
  </si>
  <si>
    <t>1,1 | 3</t>
  </si>
  <si>
    <t>1,5 | 1</t>
  </si>
  <si>
    <t>50,78 | 249</t>
  </si>
  <si>
    <t>50,78 | 33</t>
  </si>
  <si>
    <t>6,816 | 1</t>
  </si>
  <si>
    <t>50,78 | 2</t>
  </si>
  <si>
    <t>210,7 | 28</t>
  </si>
  <si>
    <t>105,35 | 22</t>
  </si>
  <si>
    <t>0,037926 | 6</t>
  </si>
  <si>
    <t>2,107 | 40</t>
  </si>
  <si>
    <t>2,107 | 10</t>
  </si>
  <si>
    <t>2,107 | 12</t>
  </si>
  <si>
    <t>210,7 | 32</t>
  </si>
  <si>
    <t>105,35 | 8</t>
  </si>
  <si>
    <t>0,99 | 1</t>
  </si>
  <si>
    <t>77,5 | 2</t>
  </si>
  <si>
    <t>1 | 122</t>
  </si>
  <si>
    <t>14,5 | 24</t>
  </si>
  <si>
    <t>2 | 5</t>
  </si>
  <si>
    <t>апрель, декабрь</t>
  </si>
  <si>
    <t>210,7 | 74</t>
  </si>
  <si>
    <t>14,5 | 27</t>
  </si>
  <si>
    <t>1 | 127</t>
  </si>
  <si>
    <t>586 | 77</t>
  </si>
  <si>
    <t>586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</si>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</sst>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754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27842.52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181040.99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189771.38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189771.38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189771.38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19112.13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188386.0733882811</v>
      </c>
      <c r="G28" s="18">
        <f>и_ср_начисл-и_ср_стоимость_факт</f>
        <v>-7345.083388281113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82297.010000000009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52361.060000000005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172.90408076164078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250595.1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253027.94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32857.879999999997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409172.32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409172.32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785.02638487208014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8362.2999999999993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9205.31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983.8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8362.2999999999993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8362.2999999999993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495.22260895926877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83253.06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96262.650000000009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8902.51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92380.35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92380.35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1277.1185852323076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90232.91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103883.42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9616.8700000000008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90232.91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90232.91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754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5735.285611604465</v>
      </c>
      <c r="F6" s="40"/>
      <c r="I6" s="27">
        <f>E6/1.18</f>
        <v>4860.4115352580211</v>
      </c>
      <c r="J6" s="29">
        <f>[1]сумма!$Q$6</f>
        <v>12959.079134999998</v>
      </c>
      <c r="K6" s="29">
        <f>J6-I6</f>
        <v>8098.667599741977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173.10176211892536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0.15232000000000001</v>
      </c>
      <c r="E8" s="48">
        <v>173.10176211892536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1474.3718080561989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2.95424</v>
      </c>
      <c r="E25" s="48">
        <v>366.06413257379984</v>
      </c>
      <c r="F25" s="49" t="s">
        <v>734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0.36</v>
      </c>
      <c r="E28" s="48">
        <v>1108.307675482399</v>
      </c>
      <c r="F28" s="49" t="s">
        <v>739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1400.27452234477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0.96619999999999995</v>
      </c>
      <c r="E43" s="48">
        <v>889.06413776008139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6.024</v>
      </c>
      <c r="E44" s="48">
        <v>511.21038458468854</v>
      </c>
      <c r="F44" s="49" t="s">
        <v>738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365.99239046060563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2.95424</v>
      </c>
      <c r="E101" s="35">
        <v>365.99239046060563</v>
      </c>
      <c r="F101" s="33" t="s">
        <v>734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97.939941529054209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9.2319999999999999E-2</v>
      </c>
      <c r="E106" s="56">
        <v>97.939941529054209</v>
      </c>
      <c r="F106" s="49" t="s">
        <v>738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1763.5230151800101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9.2319999999999999E-2</v>
      </c>
      <c r="E120" s="56">
        <v>99.422611868402612</v>
      </c>
      <c r="F120" s="49" t="s">
        <v>738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1625.5151034319522</v>
      </c>
      <c r="F130" s="49" t="s">
        <v>755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733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x14ac:dyDescent="0.2">
      <c r="A169" s="66" t="s">
        <v>638</v>
      </c>
      <c r="B169" s="73"/>
      <c r="C169" s="73"/>
      <c r="D169" s="47"/>
      <c r="E169" s="63">
        <v>460.08217191490036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>
        <v>2</v>
      </c>
      <c r="E170" s="48">
        <v>460.08217191490036</v>
      </c>
      <c r="F170" s="49" t="s">
        <v>730</v>
      </c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31062.871111857286</v>
      </c>
      <c r="F197" s="75"/>
      <c r="I197" s="27">
        <f>E197/1.18</f>
        <v>26324.467043946854</v>
      </c>
      <c r="J197" s="29">
        <f>[1]сумма!$Q$11</f>
        <v>31082.599499999997</v>
      </c>
      <c r="K197" s="29">
        <f>J197-I197</f>
        <v>4758.132456053143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31062.871111857286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0.55440000000000011</v>
      </c>
      <c r="E199" s="35">
        <v>2184.4636476336836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3.6144000000000012</v>
      </c>
      <c r="E200" s="35">
        <v>5696.8977245311708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735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34.039700000000003</v>
      </c>
      <c r="E211" s="35">
        <v>12281.400830520806</v>
      </c>
      <c r="F211" s="49" t="s">
        <v>740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735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3</v>
      </c>
      <c r="E217" s="35">
        <v>2133.4583184165735</v>
      </c>
      <c r="F217" s="49" t="s">
        <v>756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>
        <v>1</v>
      </c>
      <c r="E223" s="35">
        <v>3545.0563231548331</v>
      </c>
      <c r="F223" s="49" t="s">
        <v>740</v>
      </c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3039.9198091567746</v>
      </c>
      <c r="F232" s="33"/>
      <c r="I232" s="27">
        <f>E232/1.18</f>
        <v>2576.2032280989615</v>
      </c>
      <c r="J232" s="29">
        <f>[1]сумма!$M$13</f>
        <v>4000.8600000000006</v>
      </c>
      <c r="K232" s="29">
        <f>J232-I232</f>
        <v>1424.6567719010391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3039.9198091567746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3039.9198091567746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2477.4203648526968</v>
      </c>
      <c r="F266" s="75"/>
      <c r="I266" s="27">
        <f>E266/1.18</f>
        <v>2099.5087837734718</v>
      </c>
      <c r="J266" s="29">
        <f>[1]сумма!$Q$15</f>
        <v>14033.079052204816</v>
      </c>
      <c r="K266" s="29">
        <f>J266-I266</f>
        <v>11933.570268431344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2477.4203648526968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0.2094</v>
      </c>
      <c r="E268" s="35">
        <v>642.51040874908176</v>
      </c>
      <c r="F268" s="33" t="s">
        <v>742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0.04</v>
      </c>
      <c r="E269" s="35">
        <v>138.05573982352092</v>
      </c>
      <c r="F269" s="33" t="s">
        <v>742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1</v>
      </c>
      <c r="E274" s="35">
        <v>56.099941114151697</v>
      </c>
      <c r="F274" s="33" t="s">
        <v>737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273.31353723246502</v>
      </c>
      <c r="F278" s="33" t="s">
        <v>739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>
        <v>1</v>
      </c>
      <c r="E290" s="35">
        <v>41.072359803723749</v>
      </c>
      <c r="F290" s="33" t="s">
        <v>737</v>
      </c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>
        <v>1</v>
      </c>
      <c r="E298" s="35">
        <v>17.720477797499221</v>
      </c>
      <c r="F298" s="33" t="s">
        <v>737</v>
      </c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>
        <v>1</v>
      </c>
      <c r="E304" s="35">
        <v>81.510997607564718</v>
      </c>
      <c r="F304" s="33" t="s">
        <v>730</v>
      </c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1</v>
      </c>
      <c r="E328" s="35">
        <v>54.936921745813358</v>
      </c>
      <c r="F328" s="33" t="s">
        <v>741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1</v>
      </c>
      <c r="E334" s="35">
        <v>68.535923992714004</v>
      </c>
      <c r="F334" s="33" t="s">
        <v>741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5</v>
      </c>
      <c r="E335" s="35">
        <v>245.29143439097081</v>
      </c>
      <c r="F335" s="33" t="s">
        <v>757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38063.459705299159</v>
      </c>
      <c r="F338" s="75"/>
      <c r="I338" s="27">
        <f>E338/1.18</f>
        <v>32257.169241778949</v>
      </c>
      <c r="J338" s="29">
        <f>[1]сумма!$Q$17</f>
        <v>27117.06</v>
      </c>
      <c r="K338" s="29">
        <f>J338-I338</f>
        <v>-5140.1092417789478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38063.459705299159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758</v>
      </c>
      <c r="E340" s="84">
        <v>61.267764667912807</v>
      </c>
      <c r="F340" s="49" t="s">
        <v>740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759</v>
      </c>
      <c r="E342" s="48">
        <v>27.106561768571101</v>
      </c>
      <c r="F342" s="49" t="s">
        <v>733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760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761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762</v>
      </c>
      <c r="E345" s="84">
        <v>7.8677184136390759</v>
      </c>
      <c r="F345" s="49" t="s">
        <v>743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/>
      <c r="E346" s="48"/>
      <c r="F346" s="49"/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763</v>
      </c>
      <c r="E347" s="48">
        <v>4.8067215840165796</v>
      </c>
      <c r="F347" s="49" t="s">
        <v>733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764</v>
      </c>
      <c r="E349" s="48">
        <v>28682.472941034328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765</v>
      </c>
      <c r="E351" s="48">
        <v>8755.7901188333017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766</v>
      </c>
      <c r="E353" s="84">
        <v>78.091290211970829</v>
      </c>
      <c r="F353" s="49" t="s">
        <v>736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767</v>
      </c>
      <c r="E354" s="48">
        <v>238.63818252189768</v>
      </c>
      <c r="F354" s="49" t="s">
        <v>744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48758.351305100354</v>
      </c>
      <c r="F355" s="75"/>
      <c r="I355" s="27">
        <f>E355/1.18</f>
        <v>41320.636699237592</v>
      </c>
      <c r="J355" s="29">
        <f>[1]сумма!$Q$19</f>
        <v>27334.060541112922</v>
      </c>
      <c r="K355" s="29">
        <f>J355-I355</f>
        <v>-13986.57615812467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18221.308367943391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768</v>
      </c>
      <c r="E358" s="89">
        <v>3113.6794547448285</v>
      </c>
      <c r="F358" s="49" t="s">
        <v>746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769</v>
      </c>
      <c r="E359" s="89">
        <v>5352.8584207080139</v>
      </c>
      <c r="F359" s="49" t="s">
        <v>746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770</v>
      </c>
      <c r="E360" s="89">
        <v>40.247325501989557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771</v>
      </c>
      <c r="E361" s="89">
        <v>81.841155600471538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772</v>
      </c>
      <c r="E362" s="89">
        <v>139.37101189874934</v>
      </c>
      <c r="F362" s="49" t="s">
        <v>745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773</v>
      </c>
      <c r="E364" s="89">
        <v>402.92762173679273</v>
      </c>
      <c r="F364" s="49" t="s">
        <v>747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774</v>
      </c>
      <c r="E365" s="89">
        <v>2031.0072675111242</v>
      </c>
      <c r="F365" s="49" t="s">
        <v>748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775</v>
      </c>
      <c r="E366" s="89">
        <v>1960.6521685052699</v>
      </c>
      <c r="F366" s="49" t="s">
        <v>749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776</v>
      </c>
      <c r="E367" s="89">
        <v>86.95144119146407</v>
      </c>
      <c r="F367" s="49" t="s">
        <v>737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776</v>
      </c>
      <c r="E368" s="89">
        <v>127.00745439160222</v>
      </c>
      <c r="F368" s="49" t="s">
        <v>737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777</v>
      </c>
      <c r="E369" s="89">
        <v>1259.1458286727607</v>
      </c>
      <c r="F369" s="49" t="s">
        <v>750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778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779</v>
      </c>
      <c r="E371" s="89">
        <v>1086.9647570064951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780</v>
      </c>
      <c r="E372" s="89">
        <v>1168.1409580858199</v>
      </c>
      <c r="F372" s="49" t="s">
        <v>781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30537.042937156959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782</v>
      </c>
      <c r="E375" s="93">
        <v>4603.5120483937881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783</v>
      </c>
      <c r="E377" s="95">
        <v>221.30050516661399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784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785</v>
      </c>
      <c r="E379" s="95">
        <v>12811.084809253021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786</v>
      </c>
      <c r="E380" s="95">
        <v>4485.4245300760067</v>
      </c>
      <c r="F380" s="49" t="s">
        <v>751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786</v>
      </c>
      <c r="E382" s="95">
        <v>813.57997665480332</v>
      </c>
      <c r="F382" s="49" t="s">
        <v>752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786</v>
      </c>
      <c r="E383" s="95">
        <v>410.92686735795456</v>
      </c>
      <c r="F383" s="49" t="s">
        <v>753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787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12417.315867414143</v>
      </c>
      <c r="F386" s="75"/>
      <c r="I386" s="27">
        <f>E386/1.18</f>
        <v>10523.149040181477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12417.315867414143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7084.6532481235399</v>
      </c>
      <c r="F388" s="75"/>
      <c r="I388" s="27">
        <f>E388/1.18</f>
        <v>6003.9434306131698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7084.6532481235399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39746.800000000003</v>
      </c>
      <c r="F390" s="75"/>
      <c r="I390" s="27">
        <f>E390/1.18</f>
        <v>33683.728813559326</v>
      </c>
      <c r="J390" s="27">
        <f>SUM(I6:I390)</f>
        <v>159649.21781644784</v>
      </c>
      <c r="K390" s="27">
        <f>J390*1.01330668353499*1.18</f>
        <v>190892.87093275719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39746.800000000003</v>
      </c>
      <c r="F391" s="49" t="s">
        <v>731</v>
      </c>
      <c r="I391" s="27">
        <f>E6+E197+E232+E266+E338+E355+E386+E388+E390</f>
        <v>188386.07702340843</v>
      </c>
      <c r="J391" s="27">
        <f>I391-K391</f>
        <v>-150777.6992153133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2017-05-15T09:02:53Z</dcterms:modified>
</cp:coreProperties>
</file>